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975" windowHeight="10785" activeTab="0"/>
  </bookViews>
  <sheets>
    <sheet name="Water Balance Calculations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<sst xmlns="http://schemas.openxmlformats.org/spreadsheetml/2006/main" count="87" uniqueCount="44">
  <si>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Sanitary</t>
  </si>
  <si>
    <t>Irrigation</t>
  </si>
  <si>
    <t>Windage</t>
  </si>
  <si>
    <t>Tower Recirculation</t>
  </si>
  <si>
    <t>gpm</t>
  </si>
  <si>
    <t>gpd</t>
  </si>
  <si>
    <t>Delta T</t>
  </si>
  <si>
    <t>Evaporation</t>
  </si>
  <si>
    <t>Cycles of Concentration</t>
  </si>
  <si>
    <t>Blowdown</t>
  </si>
  <si>
    <t>%</t>
  </si>
  <si>
    <t>F</t>
  </si>
  <si>
    <t>Windage Rate</t>
  </si>
  <si>
    <t>lbs/hour</t>
  </si>
  <si>
    <t>Cooling Tower Makeup</t>
  </si>
  <si>
    <t>Returned Condensate</t>
  </si>
  <si>
    <t>#</t>
  </si>
  <si>
    <t>Blow down</t>
  </si>
  <si>
    <t>Present</t>
  </si>
  <si>
    <t>number</t>
  </si>
  <si>
    <t>Water Treatment Wastewaters</t>
  </si>
  <si>
    <t>Boiler Makeup</t>
  </si>
  <si>
    <t xml:space="preserve">Cooling Tower Makeup + Boiler Makeup </t>
  </si>
  <si>
    <t xml:space="preserve">Utilities </t>
  </si>
  <si>
    <t>1200 people time 25 gallons/person/shift</t>
  </si>
  <si>
    <t>Count number of heads per zone multiply by rated capacity multiply by sprinkling time. Sum the flows for all zones</t>
  </si>
  <si>
    <t>Estimated leaks based upon engineering judgment</t>
  </si>
  <si>
    <t>Blowdown @ 4 cycles</t>
  </si>
  <si>
    <t xml:space="preserve">Area </t>
  </si>
  <si>
    <t>Value</t>
  </si>
  <si>
    <t>Units</t>
  </si>
  <si>
    <t>Tower Makeup = Evaporation + Windage/drift+ Cooling Tower blow down</t>
  </si>
  <si>
    <t>Makeup * Xm  =  Evaporation * 0+ Windage * Xb+ Blow down * Xb</t>
  </si>
  <si>
    <t>Blow down = (Windage* (Xb/Xm-1)-Evaporation)/(1-Xb/Xm)</t>
  </si>
  <si>
    <t>After Water Treatment Upgrade</t>
  </si>
  <si>
    <t>Cooling Tower</t>
  </si>
  <si>
    <t>Cooling Tower Equations</t>
  </si>
  <si>
    <t>Boiler</t>
  </si>
  <si>
    <t>Steam Generation</t>
  </si>
  <si>
    <t>Cooling Tower &amp; Boiler Inputs &amp; Outputs</t>
  </si>
  <si>
    <t>Total Inputs into Utilities</t>
  </si>
  <si>
    <t>Utilites Wastewater</t>
  </si>
  <si>
    <t xml:space="preserve">Water Reduction </t>
  </si>
  <si>
    <t>Water Reduction (gpd)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</si>
</sst>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0.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8" fontId="0" fillId="0" borderId="0" xfId="19" applyNumberFormat="1" applyAlignment="1">
      <alignment/>
    </xf>
    <xf numFmtId="0" fontId="0" fillId="0" borderId="0" xfId="0" applyAlignment="1">
      <alignment horizontal="center"/>
    </xf>
    <xf numFmtId="170" fontId="0" fillId="0" borderId="0" xfId="15" applyNumberForma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9" fontId="0" fillId="0" borderId="0" xfId="19" applyFont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1" xfId="15" applyNumberForma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33203125" defaultRowHeight="11.25"/>
  <cols>
    <col min="2" max="2" width="43.33203125" style="0" customWidth="1"/>
    <col min="3" max="3" width="11.5" style="0" bestFit="1" customWidth="1"/>
    <col min="4" max="4" width="9.33203125" style="2" customWidth="1"/>
    <col min="5" max="5" width="10.5" style="0" bestFit="1" customWidth="1"/>
    <col min="7" max="7" width="10.5" style="0" bestFit="1" customWidth="1"/>
    <col min="8" max="8" width="9.33203125" style="2" customWidth="1"/>
    <col min="9" max="9" width="11.16015625" style="0" customWidth="1"/>
  </cols>
  <sheetData>
    <row r="1" ht="11.25">
      <c r="A1" t="s">
        <v>28</v>
      </c>
    </row>
    <row r="2" spans="1:2" ht="12.75">
      <c r="A2" t="s">
        <v>23</v>
      </c>
      <c r="B2" s="18" t="s">
        <v>35</v>
      </c>
    </row>
    <row r="3" spans="2:6" ht="11.25">
      <c r="B3" s="14" t="s">
        <v>36</v>
      </c>
      <c r="C3" s="4"/>
      <c r="D3" s="4"/>
      <c r="E3" s="4"/>
      <c r="F3" s="4"/>
    </row>
    <row r="4" spans="2:6" ht="11.25">
      <c r="B4" s="22" t="s">
        <v>31</v>
      </c>
      <c r="C4" s="22"/>
      <c r="D4" s="22"/>
      <c r="E4" s="22"/>
      <c r="F4" s="22"/>
    </row>
    <row r="5" spans="2:6" ht="11.25">
      <c r="B5" s="22" t="s">
        <v>32</v>
      </c>
      <c r="C5" s="22"/>
      <c r="D5" s="22"/>
      <c r="E5" s="22"/>
      <c r="F5" s="22"/>
    </row>
    <row r="6" spans="2:6" ht="11.25">
      <c r="B6" s="22" t="s">
        <v>33</v>
      </c>
      <c r="C6" s="22"/>
      <c r="D6" s="22"/>
      <c r="E6" s="22"/>
      <c r="F6" s="22"/>
    </row>
    <row r="7" spans="2:8" ht="11.25">
      <c r="B7" s="17"/>
      <c r="C7" s="2" t="s">
        <v>29</v>
      </c>
      <c r="D7" s="2" t="s">
        <v>30</v>
      </c>
      <c r="E7" s="2"/>
      <c r="F7" s="2"/>
      <c r="G7" s="2" t="s">
        <v>29</v>
      </c>
      <c r="H7" s="2" t="s">
        <v>30</v>
      </c>
    </row>
    <row r="8" spans="3:9" s="12" customFormat="1" ht="30.75" customHeight="1">
      <c r="C8" s="21" t="s">
        <v>18</v>
      </c>
      <c r="D8" s="21"/>
      <c r="G8" s="21" t="s">
        <v>34</v>
      </c>
      <c r="H8" s="21"/>
      <c r="I8" s="13" t="s">
        <v>43</v>
      </c>
    </row>
    <row r="9" ht="11.25">
      <c r="B9" s="6" t="s">
        <v>2</v>
      </c>
    </row>
    <row r="10" spans="2:8" ht="11.25">
      <c r="B10" s="4" t="s">
        <v>3</v>
      </c>
      <c r="C10" s="3">
        <v>9900</v>
      </c>
      <c r="D10" s="2" t="s">
        <v>4</v>
      </c>
      <c r="G10" s="3">
        <v>9900</v>
      </c>
      <c r="H10" s="2" t="s">
        <v>4</v>
      </c>
    </row>
    <row r="11" spans="2:8" ht="11.25">
      <c r="B11" s="4" t="s">
        <v>12</v>
      </c>
      <c r="C11" s="1">
        <v>0.001</v>
      </c>
      <c r="D11" s="8" t="s">
        <v>10</v>
      </c>
      <c r="G11" s="1">
        <v>0.001</v>
      </c>
      <c r="H11" s="8" t="s">
        <v>10</v>
      </c>
    </row>
    <row r="12" spans="2:9" ht="11.25">
      <c r="B12" s="4" t="s">
        <v>2</v>
      </c>
      <c r="C12" s="3">
        <f>C11*C10*1440</f>
        <v>14256</v>
      </c>
      <c r="D12" s="2" t="s">
        <v>5</v>
      </c>
      <c r="G12" s="3">
        <f>G11*G10*1440</f>
        <v>14256</v>
      </c>
      <c r="H12" s="2" t="s">
        <v>5</v>
      </c>
      <c r="I12" s="7">
        <f>C12-G12</f>
        <v>0</v>
      </c>
    </row>
    <row r="14" ht="11.25">
      <c r="B14" s="5" t="s">
        <v>7</v>
      </c>
    </row>
    <row r="15" spans="2:8" ht="11.25">
      <c r="B15" s="4" t="s">
        <v>6</v>
      </c>
      <c r="C15">
        <v>8</v>
      </c>
      <c r="D15" s="2" t="s">
        <v>11</v>
      </c>
      <c r="G15">
        <v>8</v>
      </c>
      <c r="H15" s="2" t="s">
        <v>11</v>
      </c>
    </row>
    <row r="16" spans="2:9" ht="11.25">
      <c r="B16" s="4" t="s">
        <v>7</v>
      </c>
      <c r="C16" s="3">
        <f>C10*8.34*1440*C15/1000/8.34</f>
        <v>114048</v>
      </c>
      <c r="D16" s="2" t="s">
        <v>5</v>
      </c>
      <c r="G16" s="3">
        <f>G10*8.34*1440*G15/1000/8.34</f>
        <v>114048</v>
      </c>
      <c r="H16" s="2" t="s">
        <v>5</v>
      </c>
      <c r="I16" s="7">
        <f>C16-G16</f>
        <v>0</v>
      </c>
    </row>
    <row r="17" ht="11.25">
      <c r="H17" s="2" t="s">
        <v>16</v>
      </c>
    </row>
    <row r="18" ht="11.25">
      <c r="B18" s="6" t="s">
        <v>17</v>
      </c>
    </row>
    <row r="19" spans="2:8" ht="11.25">
      <c r="B19" s="4" t="s">
        <v>8</v>
      </c>
      <c r="C19">
        <v>4</v>
      </c>
      <c r="D19" s="2" t="s">
        <v>19</v>
      </c>
      <c r="G19">
        <v>8</v>
      </c>
      <c r="H19" s="2" t="s">
        <v>19</v>
      </c>
    </row>
    <row r="20" spans="2:9" ht="11.25">
      <c r="B20" s="4" t="s">
        <v>9</v>
      </c>
      <c r="C20" s="3">
        <f>(C12*(C19-1)-C16)/(1-C19)</f>
        <v>23760</v>
      </c>
      <c r="D20" s="2" t="s">
        <v>5</v>
      </c>
      <c r="G20" s="3">
        <f>(G12*(G19-1)-G16)/(1-G19)</f>
        <v>2036.5714285714287</v>
      </c>
      <c r="H20" s="2" t="s">
        <v>5</v>
      </c>
      <c r="I20" s="7"/>
    </row>
    <row r="22" spans="2:9" ht="11.25">
      <c r="B22" s="6" t="s">
        <v>14</v>
      </c>
      <c r="C22" s="3">
        <f>C12+C16+C20</f>
        <v>152064</v>
      </c>
      <c r="D22" s="2" t="s">
        <v>5</v>
      </c>
      <c r="G22" s="3">
        <f>G12+G16+G20</f>
        <v>130340.57142857143</v>
      </c>
      <c r="H22" s="2" t="s">
        <v>5</v>
      </c>
      <c r="I22" s="7"/>
    </row>
    <row r="24" ht="12.75">
      <c r="B24" s="18" t="s">
        <v>37</v>
      </c>
    </row>
    <row r="25" spans="2:8" ht="11.25">
      <c r="B25" s="15" t="s">
        <v>38</v>
      </c>
      <c r="C25" s="3">
        <v>20000</v>
      </c>
      <c r="D25" s="2" t="s">
        <v>13</v>
      </c>
      <c r="G25" s="3">
        <v>20000</v>
      </c>
      <c r="H25" s="2" t="s">
        <v>13</v>
      </c>
    </row>
    <row r="26" spans="2:9" ht="11.25">
      <c r="B26" s="4" t="s">
        <v>21</v>
      </c>
      <c r="C26" s="3">
        <v>13300</v>
      </c>
      <c r="D26" s="2" t="s">
        <v>13</v>
      </c>
      <c r="E26" s="3">
        <f>C26/8.34*24</f>
        <v>38273.38129496403</v>
      </c>
      <c r="F26" t="s">
        <v>5</v>
      </c>
      <c r="G26" s="3">
        <v>11000</v>
      </c>
      <c r="H26" s="2" t="s">
        <v>13</v>
      </c>
      <c r="I26" s="7"/>
    </row>
    <row r="27" spans="2:8" ht="11.25">
      <c r="B27" s="4" t="s">
        <v>15</v>
      </c>
      <c r="C27" s="3">
        <v>10000</v>
      </c>
      <c r="D27" s="2" t="s">
        <v>13</v>
      </c>
      <c r="E27" s="3"/>
      <c r="G27" s="3">
        <v>10000</v>
      </c>
      <c r="H27" s="2" t="s">
        <v>13</v>
      </c>
    </row>
    <row r="28" spans="2:8" ht="11.25">
      <c r="B28" s="4" t="s">
        <v>27</v>
      </c>
      <c r="C28" s="3">
        <f>C26/4</f>
        <v>3325</v>
      </c>
      <c r="D28" s="2" t="s">
        <v>13</v>
      </c>
      <c r="E28" s="3">
        <f>C28/8.34*24</f>
        <v>9568.345323741007</v>
      </c>
      <c r="F28" t="s">
        <v>5</v>
      </c>
      <c r="G28" s="3">
        <v>1000</v>
      </c>
      <c r="H28" s="2" t="s">
        <v>5</v>
      </c>
    </row>
    <row r="30" ht="12.75">
      <c r="B30" s="19" t="s">
        <v>39</v>
      </c>
    </row>
    <row r="31" spans="2:8" ht="11.25">
      <c r="B31" s="4" t="s">
        <v>22</v>
      </c>
      <c r="C31" s="9">
        <f>C22+E26</f>
        <v>190337.38129496403</v>
      </c>
      <c r="D31" s="2" t="s">
        <v>5</v>
      </c>
      <c r="G31" s="9">
        <f>G22+G26/8.34*24</f>
        <v>161995.24768756423</v>
      </c>
      <c r="H31" s="2" t="s">
        <v>5</v>
      </c>
    </row>
    <row r="32" spans="2:8" ht="12" thickBot="1">
      <c r="B32" s="4" t="s">
        <v>20</v>
      </c>
      <c r="C32" s="10">
        <f>C31*0.05</f>
        <v>9516.869064748202</v>
      </c>
      <c r="D32" s="2" t="s">
        <v>5</v>
      </c>
      <c r="G32" s="11">
        <v>1000</v>
      </c>
      <c r="H32" s="2" t="s">
        <v>5</v>
      </c>
    </row>
    <row r="33" spans="2:9" ht="11.25">
      <c r="B33" s="16" t="s">
        <v>40</v>
      </c>
      <c r="C33" s="7">
        <f>SUM(C31:C32)</f>
        <v>199854.25035971223</v>
      </c>
      <c r="D33" s="2" t="s">
        <v>5</v>
      </c>
      <c r="G33" s="9">
        <f>SUM(G31:G32)</f>
        <v>162995.24768756423</v>
      </c>
      <c r="H33" s="2" t="s">
        <v>5</v>
      </c>
      <c r="I33" s="7">
        <f>C33-G33</f>
        <v>36859.002672147995</v>
      </c>
    </row>
    <row r="35" spans="2:8" ht="11.25">
      <c r="B35" s="4" t="s">
        <v>7</v>
      </c>
      <c r="C35" s="3">
        <f>C16+C12+(C25-C27)/8.34*24</f>
        <v>157080.9784172662</v>
      </c>
      <c r="D35" s="2" t="s">
        <v>5</v>
      </c>
      <c r="G35" s="3">
        <f>G16+G12+(G25-G27)/8.34*24</f>
        <v>157080.9784172662</v>
      </c>
      <c r="H35" s="2" t="s">
        <v>5</v>
      </c>
    </row>
    <row r="36" spans="2:8" ht="11.25">
      <c r="B36" s="4" t="s">
        <v>41</v>
      </c>
      <c r="C36" s="7">
        <f>C20+C32+E28</f>
        <v>42845.21438848921</v>
      </c>
      <c r="D36" s="2" t="s">
        <v>5</v>
      </c>
      <c r="G36" s="7">
        <f>G20+G32+G28</f>
        <v>4036.5714285714284</v>
      </c>
      <c r="H36" s="2" t="s">
        <v>5</v>
      </c>
    </row>
    <row r="39" spans="1:8" ht="11.25">
      <c r="A39" t="s">
        <v>0</v>
      </c>
      <c r="B39" t="s">
        <v>24</v>
      </c>
      <c r="C39" s="3">
        <f>1200*25</f>
        <v>30000</v>
      </c>
      <c r="D39" s="2" t="s">
        <v>5</v>
      </c>
      <c r="G39" s="7">
        <f>C39</f>
        <v>30000</v>
      </c>
      <c r="H39" s="2" t="s">
        <v>5</v>
      </c>
    </row>
    <row r="41" spans="1:8" ht="33.75">
      <c r="A41" t="s">
        <v>1</v>
      </c>
      <c r="B41" s="12" t="s">
        <v>25</v>
      </c>
      <c r="C41" s="3">
        <v>29000</v>
      </c>
      <c r="D41" s="2" t="s">
        <v>5</v>
      </c>
      <c r="G41" s="7">
        <f>C41</f>
        <v>29000</v>
      </c>
      <c r="H41" s="2" t="s">
        <v>5</v>
      </c>
    </row>
    <row r="42" spans="2:9" ht="12" thickBot="1">
      <c r="B42" s="12" t="s">
        <v>26</v>
      </c>
      <c r="C42" s="11">
        <v>5000</v>
      </c>
      <c r="D42" s="2" t="s">
        <v>5</v>
      </c>
      <c r="G42" s="20">
        <v>0</v>
      </c>
      <c r="H42" s="2" t="s">
        <v>5</v>
      </c>
      <c r="I42" s="7"/>
    </row>
    <row r="43" spans="3:9" ht="12" thickBot="1">
      <c r="C43" s="3">
        <f>SUM(C41:C42)</f>
        <v>34000</v>
      </c>
      <c r="D43" s="2" t="s">
        <v>5</v>
      </c>
      <c r="G43" s="3">
        <f>SUM(G41:G42)</f>
        <v>29000</v>
      </c>
      <c r="H43" s="2" t="s">
        <v>5</v>
      </c>
      <c r="I43" s="10">
        <f>C43-G43</f>
        <v>5000</v>
      </c>
    </row>
    <row r="44" spans="2:9" ht="11.25">
      <c r="B44" t="s">
        <v>42</v>
      </c>
      <c r="I44" s="7">
        <f>I42+I33</f>
        <v>36859.002672147995</v>
      </c>
    </row>
  </sheetData>
  <mergeCells count="5">
    <mergeCell ref="G8:H8"/>
    <mergeCell ref="B4:F4"/>
    <mergeCell ref="B5:F5"/>
    <mergeCell ref="B6:F6"/>
    <mergeCell ref="C8:D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Quantum Management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Denove</dc:creator>
  <cp:keywords/>
  <dc:description/>
  <cp:lastModifiedBy>Adam Eshleman</cp:lastModifiedBy>
  <dcterms:created xsi:type="dcterms:W3CDTF">2006-07-24T17:40:42Z</dcterms:created>
  <dcterms:modified xsi:type="dcterms:W3CDTF">2006-10-11T20:17:16Z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-578989396</vt:i4>
  </property>
  <property fmtid="{D5CDD505-2E9C-101B-9397-08002B2CF9AE}" pid="3" name="_EmailSubject">
    <vt:lpwstr>Spreadsheet</vt:lpwstr>
  </property>
  <property fmtid="{D5CDD505-2E9C-101B-9397-08002B2CF9AE}" pid="4" name="_AuthorEmail">
    <vt:lpwstr>mjohnson@GFNET.com</vt:lpwstr>
  </property>
  <property fmtid="{D5CDD505-2E9C-101B-9397-08002B2CF9AE}" pid="5" name="_AuthorEmailDisplayName">
    <vt:lpwstr>Johnson, Mark D.</vt:lpwstr>
  </property>
  <property fmtid="{D5CDD505-2E9C-101B-9397-08002B2CF9AE}" pid="6" name="_ReviewingToolsShownOnce">
    <vt:lpwstr/>
  </property>
</Properties>
</file>